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C71F" lockStructure="1"/>
  <bookViews>
    <workbookView xWindow="240" yWindow="405" windowWidth="14805" windowHeight="7710"/>
  </bookViews>
  <sheets>
    <sheet name="Лист1" sheetId="5" r:id="rId1"/>
  </sheets>
  <definedNames>
    <definedName name="_xlnm.Print_Area" localSheetId="0">Лист1!$A$1:$Z$59</definedName>
  </definedNames>
  <calcPr calcId="152511"/>
</workbook>
</file>

<file path=xl/calcChain.xml><?xml version="1.0" encoding="utf-8"?>
<calcChain xmlns="http://schemas.openxmlformats.org/spreadsheetml/2006/main">
  <c r="R51" i="5" l="1"/>
  <c r="R50" i="5"/>
  <c r="Q51" i="5" l="1"/>
  <c r="M15" i="5" l="1"/>
  <c r="K48" i="5"/>
  <c r="J43" i="5"/>
  <c r="I43" i="5"/>
  <c r="I48" i="5" s="1"/>
  <c r="J39" i="5"/>
  <c r="I39" i="5"/>
  <c r="J34" i="5"/>
  <c r="K45" i="5"/>
  <c r="K46" i="5"/>
  <c r="K47" i="5"/>
  <c r="K44" i="5"/>
  <c r="K42" i="5"/>
  <c r="K41" i="5"/>
  <c r="K40" i="5"/>
  <c r="K38" i="5"/>
  <c r="K37" i="5"/>
  <c r="K36" i="5"/>
  <c r="K35" i="5"/>
  <c r="I34" i="5"/>
  <c r="K33" i="5"/>
  <c r="J31" i="5"/>
  <c r="I31" i="5"/>
  <c r="K30" i="5"/>
  <c r="K29" i="5"/>
  <c r="K28" i="5"/>
  <c r="K27" i="5"/>
  <c r="K26" i="5"/>
  <c r="K25" i="5"/>
  <c r="J24" i="5"/>
  <c r="I24" i="5"/>
  <c r="K23" i="5"/>
  <c r="J18" i="5"/>
  <c r="I18" i="5"/>
  <c r="K20" i="5"/>
  <c r="K21" i="5"/>
  <c r="K22" i="5"/>
  <c r="K43" i="5" l="1"/>
  <c r="K39" i="5"/>
  <c r="K34" i="5"/>
  <c r="K24" i="5"/>
  <c r="K32" i="5" l="1"/>
  <c r="K31" i="5" s="1"/>
  <c r="M32" i="5" l="1"/>
  <c r="M31" i="5"/>
  <c r="N18" i="5"/>
  <c r="O18" i="5"/>
  <c r="P18" i="5"/>
  <c r="I16" i="5"/>
  <c r="M19" i="5" l="1"/>
  <c r="M18" i="5" s="1"/>
  <c r="K19" i="5"/>
  <c r="K18" i="5" s="1"/>
  <c r="P14" i="5"/>
  <c r="O14" i="5"/>
  <c r="N14" i="5"/>
  <c r="I14" i="5"/>
  <c r="M17" i="5" l="1"/>
  <c r="J16" i="5"/>
  <c r="K17" i="5"/>
  <c r="K16" i="5" s="1"/>
  <c r="K15" i="5"/>
  <c r="J14" i="5"/>
  <c r="J48" i="5" l="1"/>
  <c r="M16" i="5"/>
  <c r="K14" i="5"/>
  <c r="M14" i="5"/>
  <c r="M48" i="5" l="1"/>
</calcChain>
</file>

<file path=xl/sharedStrings.xml><?xml version="1.0" encoding="utf-8"?>
<sst xmlns="http://schemas.openxmlformats.org/spreadsheetml/2006/main" count="179" uniqueCount="128">
  <si>
    <t>1.1.</t>
  </si>
  <si>
    <t>№ п/п</t>
  </si>
  <si>
    <t>Количество в натуральных показателях</t>
  </si>
  <si>
    <t>Собственные средства</t>
  </si>
  <si>
    <t>Заемные средства</t>
  </si>
  <si>
    <t>Бюджетные средства</t>
  </si>
  <si>
    <t>2.1.</t>
  </si>
  <si>
    <t>шт.</t>
  </si>
  <si>
    <t>3.1.</t>
  </si>
  <si>
    <t>Причины отклонения</t>
  </si>
  <si>
    <t>-</t>
  </si>
  <si>
    <t>к-т</t>
  </si>
  <si>
    <t>4.1.</t>
  </si>
  <si>
    <t>2.2.</t>
  </si>
  <si>
    <t>2.3.</t>
  </si>
  <si>
    <t>2.4.</t>
  </si>
  <si>
    <t>проект</t>
  </si>
  <si>
    <t>5.1.</t>
  </si>
  <si>
    <t>5.2.</t>
  </si>
  <si>
    <t>ед.</t>
  </si>
  <si>
    <t>Примечание:</t>
  </si>
  <si>
    <t>Прибыль</t>
  </si>
  <si>
    <t>Приложение 5</t>
  </si>
  <si>
    <t>к Правилам осуществления деятельности</t>
  </si>
  <si>
    <t>субъектами естественных монополий</t>
  </si>
  <si>
    <t>форма 1</t>
  </si>
  <si>
    <t>Акционерное общество "Атырауская теплоэлектроцентраль", производство и снабжение тепловой энергией</t>
  </si>
  <si>
    <t>наименование субъекта, вид деятельности</t>
  </si>
  <si>
    <t>Информация о плановых и фактических объемах предоставления регулируемых услуг (товаров, работ)</t>
  </si>
  <si>
    <t>Отчет о прибылях и убытках**</t>
  </si>
  <si>
    <t>Сумма инвестиционной программы (проекта)</t>
  </si>
  <si>
    <t>Информация о фактических условиях и размерах финансирования инвестиционной программы (проекта), тыс.тенге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</si>
  <si>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(проект)***</t>
  </si>
  <si>
    <t>Разъяснение причин отклонения достигнутых фактических показателей от показателей в утвержденной инвестиционной программе</t>
  </si>
  <si>
    <t>Оценка повышения качества и надежности предоставляемых регулируемых услуг (товаров, работ)</t>
  </si>
  <si>
    <t>Наименование регулируемых услуг (товаров, работ) и обслуживаемая территория</t>
  </si>
  <si>
    <t>Наименование мероприятий по Инвестпрограмме</t>
  </si>
  <si>
    <t>Единица изме-рения</t>
  </si>
  <si>
    <t>Период предоставления услуги в рамках инвестиционной программы</t>
  </si>
  <si>
    <t>План</t>
  </si>
  <si>
    <t xml:space="preserve">Факт </t>
  </si>
  <si>
    <t xml:space="preserve">Улучшение производственных показателей, %, по годам реализации в зависимости от утвержденной инвестиционной программы </t>
  </si>
  <si>
    <t xml:space="preserve">Снижение износа (физического) основных фондов (активов, %, по годам реализации в зависимости от утвержденной инвестиционного программы </t>
  </si>
  <si>
    <t>Снижение потерь, %, по годам реализации в зависимости от утвержденной инвестиционной программы</t>
  </si>
  <si>
    <t>Снижение аварийности, по годам реализации в зависимости от утвержденной инвестиционной программы</t>
  </si>
  <si>
    <t>Факт</t>
  </si>
  <si>
    <t>Амортизация</t>
  </si>
  <si>
    <t>Факт прошлого года</t>
  </si>
  <si>
    <t>факт текущего года</t>
  </si>
  <si>
    <t>I.  Информация об исполнений Инвестпрограммы</t>
  </si>
  <si>
    <t>Производство и снабжение тепловой энергией потребителей г.Атырау</t>
  </si>
  <si>
    <t>Итого по Инвестпрограмме:</t>
  </si>
  <si>
    <t>х</t>
  </si>
  <si>
    <t>II.  Технико-экономические показатели:</t>
  </si>
  <si>
    <t>Объем производства тепловой энергии</t>
  </si>
  <si>
    <t>тыс.Гкал</t>
  </si>
  <si>
    <t>Полезный отпуск тепловой энергии</t>
  </si>
  <si>
    <t>Возмещение нормативно-технических потерь в тепловых сетях АО "Атырауские тепловые сети"</t>
  </si>
  <si>
    <t>Удельный расход  условного топлива на производство тепловой энергии</t>
  </si>
  <si>
    <t>кг/Гкал</t>
  </si>
  <si>
    <t>2.5.</t>
  </si>
  <si>
    <t>Степень износа по основному оборудованию</t>
  </si>
  <si>
    <t>%</t>
  </si>
  <si>
    <t>2.6.</t>
  </si>
  <si>
    <t>Количество аварий и отказов, всего</t>
  </si>
  <si>
    <t>кол-во</t>
  </si>
  <si>
    <t>4.2.</t>
  </si>
  <si>
    <t>Рост износа основных средств находится в пределах естественного износа, соответствующего общему техническому ресурсу их работы.</t>
  </si>
  <si>
    <t>Аварий нет</t>
  </si>
  <si>
    <t>Информация  об ожидаемом исполнении инвестиционной программы на 2021 год по итогам 2021 года.</t>
  </si>
  <si>
    <t>2021 год</t>
  </si>
  <si>
    <t>Отклонение</t>
  </si>
  <si>
    <t>1. Энергетическое оборудование</t>
  </si>
  <si>
    <t xml:space="preserve">2. Монтажно-строительные работы </t>
  </si>
  <si>
    <t>Строительство здания обратного осмоса производи-тельностью 300м2</t>
  </si>
  <si>
    <t>раб.</t>
  </si>
  <si>
    <t>Приобретение турбины  ст.№6 типа ПТ-60-90/13</t>
  </si>
  <si>
    <t>3. Оборудование для турбинного цеха</t>
  </si>
  <si>
    <t>3.2.</t>
  </si>
  <si>
    <t>3.3.</t>
  </si>
  <si>
    <t>Приобретение  электро-двигателя ДА3О4-450Х-4У1  630кВт для  НГВС</t>
  </si>
  <si>
    <t>3.3.1.</t>
  </si>
  <si>
    <t>3.4.</t>
  </si>
  <si>
    <t>Приобретение   и монтаж ПВД  для т/а ст.№5  типа ПВ-350/230-21м -1ед; ПВ-350/230-36м -1ед.;ПВ-350/230-50м-1ед.</t>
  </si>
  <si>
    <t>Задвижки  в комплекте Ду-800 Ру-25</t>
  </si>
  <si>
    <t>Приобретение   насоса  1Д1250-125 с эл. двигателями  для  замены  НГВС 4 оч.</t>
  </si>
  <si>
    <t>Приобретение  материалов    для замены внутристан-ционного сетевого трубо-провода  горячего водо-снабжения города труб  и задвижек   в пределах  АТЭЦ, с  заменой  опор :</t>
  </si>
  <si>
    <t>4. Оборудование для котельного  цеха</t>
  </si>
  <si>
    <t>4.3.</t>
  </si>
  <si>
    <t>4.4.</t>
  </si>
  <si>
    <t>4.5.</t>
  </si>
  <si>
    <t>4.6.</t>
  </si>
  <si>
    <t>Приобретение  сепаратора непрерывной  продувки Iст. V-1,7м³  Р=8кгс/см2   для котлоагрегатов  ст.№8,9,10</t>
  </si>
  <si>
    <t>Приобретение  сепаратора  непрерывной  продувки IIст. V-5,5м³  Р=1,5кгс/см2 для котлоагрегатов  ст.№8,9,10</t>
  </si>
  <si>
    <t>Приобретение  сепаратора непрерывной  продувки Iст. V-1,7м³  Р=8кгс/см2 для котлоагрегата  ст.№5</t>
  </si>
  <si>
    <t>Приобретение ГПК (главный предохранительный клапан) типа 530 ДУ150 с обратными фланцами и крепежами</t>
  </si>
  <si>
    <t>Приобретение задвижки с эл. приводом типа 1012-175-ЭН, РУ-23,5,  Т-250°С  для питательного трубопровода к/а ст.№3-7</t>
  </si>
  <si>
    <t>Приобретение ИПК (импульсно-предохранитель-ный клапан) типа 586-20-ЭМ для к/а ст.№1-14</t>
  </si>
  <si>
    <t>5. Проектные работы</t>
  </si>
  <si>
    <t>Разработка проекта  к/а ТГМ-220-151Б  ст.№15</t>
  </si>
  <si>
    <t>Разработка ТЭО  модернизации системы технического водоснабжения</t>
  </si>
  <si>
    <t>6. Оборудование для ЦТАИ</t>
  </si>
  <si>
    <t>6.1.</t>
  </si>
  <si>
    <t>6.2.</t>
  </si>
  <si>
    <t>6.3.</t>
  </si>
  <si>
    <t>6.4.</t>
  </si>
  <si>
    <t>7. Оборудование для ХВО</t>
  </si>
  <si>
    <t>7.1.</t>
  </si>
  <si>
    <t>7.2.</t>
  </si>
  <si>
    <t>7.3.</t>
  </si>
  <si>
    <t>8. Автотехника</t>
  </si>
  <si>
    <t>8.1.</t>
  </si>
  <si>
    <t>8.2.</t>
  </si>
  <si>
    <t>8.3.</t>
  </si>
  <si>
    <t>8.4.</t>
  </si>
  <si>
    <t>Приобретение расходомеров для химического цеха ФLONEГ</t>
  </si>
  <si>
    <t>Приобретение электронного  манометра точных измерений  типа МТИ-100/М2-ДИВ</t>
  </si>
  <si>
    <t>Приобретние помпы ручной пневматической  типа ЭЛЕМЕР-PV-60</t>
  </si>
  <si>
    <t>Приобретение  пресс ручной пневматический типа ЭЛЕМЕР-PRV-6</t>
  </si>
  <si>
    <t>Приобретение  баков  хранения  кислоты  V-50м3  в новом кислотном складе</t>
  </si>
  <si>
    <t>Приобретение фильтра (D=3000мм) для замены  H-кат.фильтра I ст. №5   и  Ан. фильтра   I ст. №3,4 с обвязкой  и задвижек (в комплекте)</t>
  </si>
  <si>
    <t>Приобретение трубопрово-дов для замены смешанной воды №3 Ф273х8мм-260м., отводы ф273х8мм -20шт, фланцы ф273-16шт.</t>
  </si>
  <si>
    <t>тн</t>
  </si>
  <si>
    <t>Приобретение автобуса марки    ПАЗ-32054</t>
  </si>
  <si>
    <t>Приобретение самосвала марки  КАМАЗ 65115-6058-50</t>
  </si>
  <si>
    <t>Приобретение  погрузчика-вилового грузоподъемностью  4 тн  марки   RTEL 940-4</t>
  </si>
  <si>
    <t>Приобретение   роторной косилки кусторез марки  КРД-1,5</t>
  </si>
  <si>
    <t>В настоящее время материал по корректировке   утвержденной инвестиционной программы АО "Атырауская ТЭЦ" по регулируемой услуге по производству и снабжению тепловой энергией на 2021 год по мероприятиям, сохраняя сумму затрат по инвестиционной  составляющей на 2021 год на уровне, принятой в утвержденной тарифной смете на  2021-2025 годы  находится на рассмотрении в Департаменте Комитета по регулированию естественных монополий Министерства национальной экономики РК по Атырауской области.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всем мероприятиям, включенным в скоректированную Инвестиционную программу на 2021 год работы ведутся в полном объеме.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</si>
</sst>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Fill="1" applyAlignment="1"/>
    <xf numFmtId="0" fontId="3" fillId="0" borderId="0" xfId="0" applyFont="1" applyFill="1" applyAlignment="1">
      <alignment horizontal="righ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center" textRotation="90" wrapText="1"/>
    </xf>
    <xf numFmtId="43" fontId="8" fillId="0" borderId="1" xfId="0" applyNumberFormat="1" applyFont="1" applyFill="1" applyBorder="1"/>
    <xf numFmtId="0" fontId="10" fillId="0" borderId="1" xfId="0" applyFont="1" applyFill="1" applyBorder="1" applyAlignment="1">
      <alignment horizontal="center" vertical="top" wrapText="1"/>
    </xf>
    <xf numFmtId="43" fontId="3" fillId="0" borderId="1" xfId="0" applyNumberFormat="1" applyFont="1" applyFill="1" applyBorder="1" applyAlignment="1">
      <alignment vertical="top"/>
    </xf>
    <xf numFmtId="43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43" fontId="3" fillId="0" borderId="1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43" fontId="8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justify" vertical="top" wrapText="1"/>
    </xf>
    <xf numFmtId="43" fontId="3" fillId="0" borderId="2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top"/>
    </xf>
    <xf numFmtId="43" fontId="3" fillId="0" borderId="1" xfId="1" applyFont="1" applyFill="1" applyBorder="1" applyAlignment="1">
      <alignment horizontal="center" vertical="top"/>
    </xf>
    <xf numFmtId="43" fontId="3" fillId="0" borderId="2" xfId="1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3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justify" vertical="top" wrapText="1"/>
    </xf>
    <xf numFmtId="0" fontId="11" fillId="0" borderId="0" xfId="0" applyFont="1" applyFill="1" applyAlignment="1">
      <alignment vertical="center"/>
    </xf>
    <xf numFmtId="43" fontId="3" fillId="0" borderId="1" xfId="1" applyFont="1" applyFill="1" applyBorder="1" applyAlignment="1">
      <alignment vertical="top"/>
    </xf>
    <xf numFmtId="2" fontId="3" fillId="0" borderId="1" xfId="0" applyNumberFormat="1" applyFont="1" applyFill="1" applyBorder="1" applyAlignment="1">
      <alignment vertical="top"/>
    </xf>
    <xf numFmtId="43" fontId="3" fillId="0" borderId="1" xfId="1" applyFont="1" applyFill="1" applyBorder="1"/>
    <xf numFmtId="4" fontId="3" fillId="0" borderId="1" xfId="0" applyNumberFormat="1" applyFont="1" applyFill="1" applyBorder="1"/>
    <xf numFmtId="0" fontId="4" fillId="0" borderId="1" xfId="0" applyFont="1" applyFill="1" applyBorder="1" applyAlignment="1">
      <alignment vertical="top" wrapText="1"/>
    </xf>
    <xf numFmtId="164" fontId="3" fillId="0" borderId="1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64" fontId="3" fillId="0" borderId="1" xfId="1" applyNumberFormat="1" applyFont="1" applyFill="1" applyBorder="1"/>
    <xf numFmtId="0" fontId="3" fillId="0" borderId="1" xfId="0" applyFont="1" applyFill="1" applyBorder="1" applyAlignment="1">
      <alignment vertical="top" wrapText="1"/>
    </xf>
    <xf numFmtId="4" fontId="3" fillId="0" borderId="0" xfId="0" applyNumberFormat="1" applyFont="1" applyFill="1"/>
    <xf numFmtId="43" fontId="3" fillId="0" borderId="0" xfId="1" applyFont="1" applyFill="1"/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/>
    </xf>
    <xf numFmtId="43" fontId="3" fillId="0" borderId="3" xfId="0" applyNumberFormat="1" applyFont="1" applyFill="1" applyBorder="1" applyAlignment="1">
      <alignment vertical="top"/>
    </xf>
    <xf numFmtId="0" fontId="3" fillId="0" borderId="3" xfId="0" applyNumberFormat="1" applyFont="1" applyFill="1" applyBorder="1" applyAlignment="1">
      <alignment vertical="top" wrapText="1"/>
    </xf>
    <xf numFmtId="43" fontId="3" fillId="0" borderId="3" xfId="1" applyFont="1" applyFill="1" applyBorder="1" applyAlignment="1">
      <alignment vertical="top"/>
    </xf>
    <xf numFmtId="43" fontId="3" fillId="0" borderId="3" xfId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textRotation="90"/>
    </xf>
    <xf numFmtId="0" fontId="3" fillId="0" borderId="3" xfId="0" applyFont="1" applyFill="1" applyBorder="1" applyAlignment="1">
      <alignment vertical="center" textRotation="90" wrapText="1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textRotation="90"/>
    </xf>
    <xf numFmtId="0" fontId="3" fillId="0" borderId="1" xfId="0" applyFont="1" applyFill="1" applyBorder="1" applyAlignment="1">
      <alignment horizontal="center" vertical="top" wrapText="1"/>
    </xf>
    <xf numFmtId="43" fontId="8" fillId="0" borderId="3" xfId="0" applyNumberFormat="1" applyFont="1" applyFill="1" applyBorder="1" applyAlignment="1">
      <alignment vertical="top"/>
    </xf>
    <xf numFmtId="43" fontId="3" fillId="0" borderId="1" xfId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0" fillId="0" borderId="1" xfId="0" applyFill="1" applyBorder="1" applyAlignment="1">
      <alignment vertical="top" wrapText="1"/>
    </xf>
    <xf numFmtId="43" fontId="3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43" fontId="3" fillId="0" borderId="3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/>
    <xf numFmtId="0" fontId="12" fillId="0" borderId="0" xfId="0" applyFont="1" applyFill="1"/>
    <xf numFmtId="0" fontId="13" fillId="0" borderId="0" xfId="0" applyFont="1" applyFill="1" applyAlignment="1">
      <alignment vertical="top"/>
    </xf>
    <xf numFmtId="0" fontId="12" fillId="0" borderId="0" xfId="0" applyFont="1" applyFill="1" applyAlignment="1">
      <alignment vertical="top" wrapText="1"/>
    </xf>
    <xf numFmtId="0" fontId="3" fillId="0" borderId="2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justify" vertical="top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1"/>
  <sheetViews>
    <sheetView tabSelected="1" topLeftCell="A46" zoomScale="80" zoomScaleNormal="80" workbookViewId="0">
      <selection activeCell="K10" sqref="K10:K11"/>
    </sheetView>
  </sheetViews>
  <sheetFormatPr defaultRowHeight="15" x14ac:dyDescent="0.25"/>
  <cols>
    <col min="1" max="1" width="6.7109375" style="7" customWidth="1"/>
    <col min="2" max="2" width="26.85546875" style="7" customWidth="1"/>
    <col min="3" max="3" width="36.7109375" style="7" customWidth="1"/>
    <col min="4" max="4" width="9.7109375" style="8" customWidth="1"/>
    <col min="5" max="6" width="9.140625" style="7" customWidth="1"/>
    <col min="7" max="7" width="15.5703125" style="7" customWidth="1"/>
    <col min="8" max="8" width="30.42578125" style="7" hidden="1" customWidth="1"/>
    <col min="9" max="9" width="16.5703125" style="7" customWidth="1"/>
    <col min="10" max="10" width="16.140625" style="7" customWidth="1"/>
    <col min="11" max="11" width="15.7109375" style="7" customWidth="1"/>
    <col min="12" max="12" width="19.42578125" style="7" customWidth="1"/>
    <col min="13" max="13" width="15.140625" style="7" customWidth="1"/>
    <col min="14" max="14" width="10.28515625" style="7" customWidth="1"/>
    <col min="15" max="15" width="10.140625" style="7" customWidth="1"/>
    <col min="16" max="16" width="13.85546875" style="7" customWidth="1"/>
    <col min="17" max="17" width="10.42578125" style="7" customWidth="1"/>
    <col min="18" max="18" width="11.42578125" style="7" customWidth="1"/>
    <col min="19" max="19" width="10.140625" style="7" customWidth="1"/>
    <col min="20" max="20" width="10.28515625" style="7" customWidth="1"/>
    <col min="21" max="22" width="9.140625" style="7"/>
    <col min="23" max="23" width="10" style="7" customWidth="1"/>
    <col min="24" max="24" width="10.140625" style="7" customWidth="1"/>
    <col min="25" max="25" width="32.85546875" style="7" customWidth="1"/>
    <col min="26" max="26" width="21.42578125" style="7" customWidth="1"/>
    <col min="27" max="16384" width="9.140625" style="7"/>
  </cols>
  <sheetData>
    <row r="1" spans="1:26" s="3" customFormat="1" ht="15.75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2"/>
      <c r="P1" s="2"/>
      <c r="Q1" s="2"/>
      <c r="R1" s="2"/>
      <c r="S1" s="2"/>
      <c r="T1" s="2"/>
      <c r="Z1" s="68" t="s">
        <v>22</v>
      </c>
    </row>
    <row r="2" spans="1:26" s="3" customFormat="1" ht="15.75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2"/>
      <c r="P2" s="2"/>
      <c r="Q2" s="2"/>
      <c r="R2" s="2"/>
      <c r="S2" s="2"/>
      <c r="T2" s="2"/>
      <c r="Z2" s="4" t="s">
        <v>23</v>
      </c>
    </row>
    <row r="3" spans="1:26" s="3" customFormat="1" ht="15.75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2"/>
      <c r="P3" s="2"/>
      <c r="Q3" s="2"/>
      <c r="R3" s="2"/>
      <c r="S3" s="2"/>
      <c r="T3" s="2"/>
      <c r="Z3" s="4" t="s">
        <v>24</v>
      </c>
    </row>
    <row r="4" spans="1:26" ht="42" customHeight="1" x14ac:dyDescent="0.3">
      <c r="A4" s="88" t="s">
        <v>69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 t="s">
        <v>25</v>
      </c>
    </row>
    <row r="5" spans="1:26" ht="4.5" customHeight="1" x14ac:dyDescent="0.25"/>
    <row r="6" spans="1:26" s="10" customFormat="1" ht="15" customHeight="1" x14ac:dyDescent="0.2">
      <c r="A6" s="89" t="s">
        <v>26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6" s="10" customFormat="1" ht="14.25" x14ac:dyDescent="0.2">
      <c r="A7" s="9"/>
      <c r="D7" s="11"/>
      <c r="F7" s="12" t="s">
        <v>27</v>
      </c>
      <c r="G7" s="12"/>
      <c r="H7" s="12"/>
      <c r="I7" s="12"/>
      <c r="J7" s="12"/>
      <c r="K7" s="12"/>
      <c r="L7" s="12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9" spans="1:26" ht="47.25" customHeight="1" x14ac:dyDescent="0.25">
      <c r="A9" s="101" t="s">
        <v>1</v>
      </c>
      <c r="B9" s="94" t="s">
        <v>28</v>
      </c>
      <c r="C9" s="94"/>
      <c r="D9" s="94"/>
      <c r="E9" s="94"/>
      <c r="F9" s="94"/>
      <c r="G9" s="94"/>
      <c r="H9" s="94" t="s">
        <v>29</v>
      </c>
      <c r="I9" s="94" t="s">
        <v>30</v>
      </c>
      <c r="J9" s="94"/>
      <c r="K9" s="94"/>
      <c r="L9" s="94"/>
      <c r="M9" s="95" t="s">
        <v>31</v>
      </c>
      <c r="N9" s="96"/>
      <c r="O9" s="96"/>
      <c r="P9" s="97"/>
      <c r="Q9" s="94" t="s">
        <v>32</v>
      </c>
      <c r="R9" s="94"/>
      <c r="S9" s="94"/>
      <c r="T9" s="94"/>
      <c r="U9" s="94"/>
      <c r="V9" s="94"/>
      <c r="W9" s="94"/>
      <c r="X9" s="94"/>
      <c r="Y9" s="94" t="s">
        <v>33</v>
      </c>
      <c r="Z9" s="94" t="s">
        <v>34</v>
      </c>
    </row>
    <row r="10" spans="1:26" ht="150.75" customHeight="1" x14ac:dyDescent="0.25">
      <c r="A10" s="101"/>
      <c r="B10" s="94" t="s">
        <v>35</v>
      </c>
      <c r="C10" s="94" t="s">
        <v>36</v>
      </c>
      <c r="D10" s="94" t="s">
        <v>37</v>
      </c>
      <c r="E10" s="94" t="s">
        <v>2</v>
      </c>
      <c r="F10" s="94"/>
      <c r="G10" s="94" t="s">
        <v>38</v>
      </c>
      <c r="H10" s="94"/>
      <c r="I10" s="94" t="s">
        <v>39</v>
      </c>
      <c r="J10" s="94" t="s">
        <v>40</v>
      </c>
      <c r="K10" s="94" t="s">
        <v>71</v>
      </c>
      <c r="L10" s="94" t="s">
        <v>9</v>
      </c>
      <c r="M10" s="95" t="s">
        <v>3</v>
      </c>
      <c r="N10" s="96"/>
      <c r="O10" s="94" t="s">
        <v>4</v>
      </c>
      <c r="P10" s="94" t="s">
        <v>5</v>
      </c>
      <c r="Q10" s="94" t="s">
        <v>41</v>
      </c>
      <c r="R10" s="94"/>
      <c r="S10" s="94" t="s">
        <v>42</v>
      </c>
      <c r="T10" s="94"/>
      <c r="U10" s="94" t="s">
        <v>43</v>
      </c>
      <c r="V10" s="94"/>
      <c r="W10" s="94" t="s">
        <v>44</v>
      </c>
      <c r="X10" s="94"/>
      <c r="Y10" s="94"/>
      <c r="Z10" s="94"/>
    </row>
    <row r="11" spans="1:26" ht="58.5" customHeight="1" x14ac:dyDescent="0.25">
      <c r="A11" s="101"/>
      <c r="B11" s="94"/>
      <c r="C11" s="94"/>
      <c r="D11" s="94"/>
      <c r="E11" s="13" t="s">
        <v>39</v>
      </c>
      <c r="F11" s="13" t="s">
        <v>45</v>
      </c>
      <c r="G11" s="94"/>
      <c r="H11" s="94"/>
      <c r="I11" s="94"/>
      <c r="J11" s="94"/>
      <c r="K11" s="94"/>
      <c r="L11" s="94"/>
      <c r="M11" s="13" t="s">
        <v>46</v>
      </c>
      <c r="N11" s="13" t="s">
        <v>21</v>
      </c>
      <c r="O11" s="94"/>
      <c r="P11" s="94"/>
      <c r="Q11" s="1" t="s">
        <v>47</v>
      </c>
      <c r="R11" s="1" t="s">
        <v>48</v>
      </c>
      <c r="S11" s="1" t="s">
        <v>47</v>
      </c>
      <c r="T11" s="1" t="s">
        <v>48</v>
      </c>
      <c r="U11" s="1" t="s">
        <v>39</v>
      </c>
      <c r="V11" s="1" t="s">
        <v>45</v>
      </c>
      <c r="W11" s="1" t="s">
        <v>47</v>
      </c>
      <c r="X11" s="1" t="s">
        <v>48</v>
      </c>
      <c r="Y11" s="94"/>
      <c r="Z11" s="94"/>
    </row>
    <row r="12" spans="1:26" s="14" customFormat="1" x14ac:dyDescent="0.25">
      <c r="A12" s="13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>
        <v>10</v>
      </c>
      <c r="K12" s="13">
        <v>11</v>
      </c>
      <c r="L12" s="13">
        <v>12</v>
      </c>
      <c r="M12" s="13">
        <v>13</v>
      </c>
      <c r="N12" s="13">
        <v>14</v>
      </c>
      <c r="O12" s="13">
        <v>15</v>
      </c>
      <c r="P12" s="13">
        <v>16</v>
      </c>
      <c r="Q12" s="13">
        <v>17</v>
      </c>
      <c r="R12" s="13">
        <v>18</v>
      </c>
      <c r="S12" s="13">
        <v>19</v>
      </c>
      <c r="T12" s="13">
        <v>20</v>
      </c>
      <c r="U12" s="13">
        <v>21</v>
      </c>
      <c r="V12" s="13">
        <v>22</v>
      </c>
      <c r="W12" s="13">
        <v>23</v>
      </c>
      <c r="X12" s="13">
        <v>24</v>
      </c>
      <c r="Y12" s="13">
        <v>25</v>
      </c>
      <c r="Z12" s="13">
        <v>26</v>
      </c>
    </row>
    <row r="13" spans="1:26" s="14" customFormat="1" ht="26.25" customHeight="1" x14ac:dyDescent="0.25">
      <c r="A13" s="98" t="s">
        <v>49</v>
      </c>
      <c r="B13" s="99"/>
      <c r="C13" s="99"/>
      <c r="D13" s="99"/>
      <c r="E13" s="100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71"/>
      <c r="X13" s="71"/>
      <c r="Y13" s="13"/>
      <c r="Z13" s="13"/>
    </row>
    <row r="14" spans="1:26" ht="21.75" customHeight="1" x14ac:dyDescent="0.25">
      <c r="A14" s="90" t="s">
        <v>72</v>
      </c>
      <c r="B14" s="90"/>
      <c r="C14" s="90"/>
      <c r="D14" s="15"/>
      <c r="E14" s="16"/>
      <c r="F14" s="16"/>
      <c r="G14" s="16"/>
      <c r="H14" s="17"/>
      <c r="I14" s="18">
        <f>SUM(I15:I15)</f>
        <v>73492.63</v>
      </c>
      <c r="J14" s="18">
        <f>SUM(J15:J15)</f>
        <v>0</v>
      </c>
      <c r="K14" s="18">
        <f>SUM(K15:K15)</f>
        <v>-73492.63</v>
      </c>
      <c r="L14" s="16"/>
      <c r="M14" s="18">
        <f>SUM(M15:M15)</f>
        <v>0</v>
      </c>
      <c r="N14" s="18">
        <f>SUM(N15:N15)</f>
        <v>0</v>
      </c>
      <c r="O14" s="18">
        <f>SUM(O15:O15)</f>
        <v>0</v>
      </c>
      <c r="P14" s="18">
        <f>SUM(P15:P15)</f>
        <v>0</v>
      </c>
      <c r="Q14" s="16"/>
      <c r="R14" s="16"/>
      <c r="S14" s="16"/>
      <c r="T14" s="16"/>
      <c r="U14" s="16"/>
      <c r="V14" s="16"/>
      <c r="W14" s="72"/>
      <c r="X14" s="72"/>
      <c r="Y14" s="16"/>
      <c r="Z14" s="17"/>
    </row>
    <row r="15" spans="1:26" ht="48.75" customHeight="1" x14ac:dyDescent="0.25">
      <c r="A15" s="19" t="s">
        <v>0</v>
      </c>
      <c r="B15" s="75" t="s">
        <v>50</v>
      </c>
      <c r="C15" s="41" t="s">
        <v>76</v>
      </c>
      <c r="D15" s="22" t="s">
        <v>11</v>
      </c>
      <c r="E15" s="22">
        <v>1</v>
      </c>
      <c r="F15" s="22"/>
      <c r="G15" s="22" t="s">
        <v>70</v>
      </c>
      <c r="H15" s="17"/>
      <c r="I15" s="20">
        <v>73492.63</v>
      </c>
      <c r="J15" s="20">
        <v>0</v>
      </c>
      <c r="K15" s="20">
        <f t="shared" ref="K15" si="0">J15-I15</f>
        <v>-73492.63</v>
      </c>
      <c r="L15" s="70"/>
      <c r="M15" s="20">
        <f>J15</f>
        <v>0</v>
      </c>
      <c r="N15" s="18"/>
      <c r="O15" s="18"/>
      <c r="P15" s="18"/>
      <c r="Q15" s="16"/>
      <c r="R15" s="16"/>
      <c r="S15" s="16"/>
      <c r="T15" s="16"/>
      <c r="U15" s="16"/>
      <c r="V15" s="16"/>
      <c r="W15" s="15"/>
      <c r="X15" s="15"/>
      <c r="Y15" s="51"/>
      <c r="Z15" s="17"/>
    </row>
    <row r="16" spans="1:26" ht="22.5" customHeight="1" x14ac:dyDescent="0.25">
      <c r="A16" s="90" t="s">
        <v>73</v>
      </c>
      <c r="B16" s="90"/>
      <c r="C16" s="90"/>
      <c r="D16" s="22"/>
      <c r="E16" s="22"/>
      <c r="F16" s="22"/>
      <c r="G16" s="24"/>
      <c r="H16" s="17"/>
      <c r="I16" s="25">
        <f>SUM(I17:I17)</f>
        <v>11333.44</v>
      </c>
      <c r="J16" s="25">
        <f>SUM(J17:J17)</f>
        <v>0</v>
      </c>
      <c r="K16" s="25">
        <f>SUM(K17:K17)</f>
        <v>-11333.44</v>
      </c>
      <c r="L16" s="21"/>
      <c r="M16" s="25">
        <f>SUM(M17:M17)</f>
        <v>0</v>
      </c>
      <c r="N16" s="18"/>
      <c r="O16" s="16"/>
      <c r="P16" s="16"/>
      <c r="Q16" s="16"/>
      <c r="R16" s="26"/>
      <c r="S16" s="27"/>
      <c r="T16" s="28"/>
      <c r="U16" s="23"/>
      <c r="V16" s="29"/>
      <c r="W16" s="1"/>
      <c r="X16" s="1"/>
      <c r="Y16" s="26"/>
      <c r="Z16" s="17"/>
    </row>
    <row r="17" spans="1:26" ht="47.25" customHeight="1" x14ac:dyDescent="0.25">
      <c r="A17" s="19" t="s">
        <v>6</v>
      </c>
      <c r="B17" s="75" t="s">
        <v>50</v>
      </c>
      <c r="C17" s="41" t="s">
        <v>74</v>
      </c>
      <c r="D17" s="22" t="s">
        <v>75</v>
      </c>
      <c r="E17" s="22">
        <v>1</v>
      </c>
      <c r="F17" s="22"/>
      <c r="G17" s="76" t="s">
        <v>70</v>
      </c>
      <c r="H17" s="17"/>
      <c r="I17" s="20">
        <v>11333.44</v>
      </c>
      <c r="J17" s="20">
        <v>0</v>
      </c>
      <c r="K17" s="20">
        <f>J17-I17</f>
        <v>-11333.44</v>
      </c>
      <c r="L17" s="70"/>
      <c r="M17" s="20">
        <f>J17</f>
        <v>0</v>
      </c>
      <c r="N17" s="18"/>
      <c r="O17" s="16"/>
      <c r="P17" s="16"/>
      <c r="Q17" s="16"/>
      <c r="R17" s="26"/>
      <c r="S17" s="27"/>
      <c r="T17" s="28"/>
      <c r="U17" s="23"/>
      <c r="V17" s="29"/>
      <c r="W17" s="1"/>
      <c r="X17" s="1"/>
      <c r="Y17" s="26"/>
      <c r="Z17" s="17"/>
    </row>
    <row r="18" spans="1:26" ht="22.5" customHeight="1" x14ac:dyDescent="0.25">
      <c r="A18" s="90" t="s">
        <v>77</v>
      </c>
      <c r="B18" s="90"/>
      <c r="C18" s="90"/>
      <c r="D18" s="22"/>
      <c r="E18" s="22"/>
      <c r="F18" s="22"/>
      <c r="G18" s="22"/>
      <c r="H18" s="17"/>
      <c r="I18" s="25">
        <f>SUM(I19:I23)</f>
        <v>70600.55</v>
      </c>
      <c r="J18" s="25">
        <f>SUM(J19:J23)</f>
        <v>0</v>
      </c>
      <c r="K18" s="25">
        <f>SUM(K19:K23)</f>
        <v>-70600.55</v>
      </c>
      <c r="L18" s="21"/>
      <c r="M18" s="25">
        <f t="shared" ref="M18" si="1">M19</f>
        <v>0</v>
      </c>
      <c r="N18" s="25">
        <f t="shared" ref="N18" si="2">N19</f>
        <v>0</v>
      </c>
      <c r="O18" s="25">
        <f t="shared" ref="O18" si="3">O19</f>
        <v>0</v>
      </c>
      <c r="P18" s="25">
        <f t="shared" ref="P18" si="4">P19</f>
        <v>0</v>
      </c>
      <c r="Q18" s="30"/>
      <c r="R18" s="26"/>
      <c r="S18" s="31"/>
      <c r="T18" s="31"/>
      <c r="U18" s="32"/>
      <c r="V18" s="33"/>
      <c r="W18" s="65"/>
      <c r="X18" s="65"/>
      <c r="Y18" s="26"/>
      <c r="Z18" s="17"/>
    </row>
    <row r="19" spans="1:26" ht="49.5" customHeight="1" x14ac:dyDescent="0.25">
      <c r="A19" s="19" t="s">
        <v>8</v>
      </c>
      <c r="B19" s="91" t="s">
        <v>50</v>
      </c>
      <c r="C19" s="41" t="s">
        <v>83</v>
      </c>
      <c r="D19" s="22" t="s">
        <v>19</v>
      </c>
      <c r="E19" s="22">
        <v>3</v>
      </c>
      <c r="F19" s="22"/>
      <c r="G19" s="84" t="s">
        <v>70</v>
      </c>
      <c r="H19" s="17"/>
      <c r="I19" s="20">
        <v>28448.53</v>
      </c>
      <c r="J19" s="20">
        <v>0</v>
      </c>
      <c r="K19" s="20">
        <f>J19-I19</f>
        <v>-28448.53</v>
      </c>
      <c r="L19" s="21"/>
      <c r="M19" s="20">
        <f>J19</f>
        <v>0</v>
      </c>
      <c r="N19" s="43"/>
      <c r="O19" s="43"/>
      <c r="P19" s="43"/>
      <c r="Q19" s="30"/>
      <c r="R19" s="51"/>
      <c r="S19" s="40"/>
      <c r="T19" s="63"/>
      <c r="U19" s="64"/>
      <c r="V19" s="43"/>
      <c r="W19" s="49"/>
      <c r="X19" s="1"/>
      <c r="Y19" s="65"/>
      <c r="Z19" s="17"/>
    </row>
    <row r="20" spans="1:26" ht="29.25" customHeight="1" x14ac:dyDescent="0.25">
      <c r="A20" s="19" t="s">
        <v>78</v>
      </c>
      <c r="B20" s="92"/>
      <c r="C20" s="41" t="s">
        <v>80</v>
      </c>
      <c r="D20" s="77" t="s">
        <v>7</v>
      </c>
      <c r="E20" s="77">
        <v>1</v>
      </c>
      <c r="F20" s="77"/>
      <c r="G20" s="85"/>
      <c r="H20" s="62"/>
      <c r="I20" s="56">
        <v>4052.02</v>
      </c>
      <c r="J20" s="56"/>
      <c r="K20" s="20">
        <f t="shared" ref="K20:K30" si="5">J20-I20</f>
        <v>-4052.02</v>
      </c>
      <c r="L20" s="79"/>
      <c r="M20" s="56"/>
      <c r="N20" s="58"/>
      <c r="O20" s="58"/>
      <c r="P20" s="58"/>
      <c r="Q20" s="55"/>
      <c r="R20" s="54"/>
      <c r="S20" s="59"/>
      <c r="T20" s="60"/>
      <c r="U20" s="61"/>
      <c r="V20" s="58"/>
      <c r="W20" s="49"/>
      <c r="X20" s="73"/>
      <c r="Y20" s="78"/>
      <c r="Z20" s="17"/>
    </row>
    <row r="21" spans="1:26" ht="75.75" customHeight="1" x14ac:dyDescent="0.25">
      <c r="A21" s="19" t="s">
        <v>79</v>
      </c>
      <c r="B21" s="92"/>
      <c r="C21" s="41" t="s">
        <v>86</v>
      </c>
      <c r="D21" s="77"/>
      <c r="E21" s="77"/>
      <c r="F21" s="77"/>
      <c r="G21" s="85"/>
      <c r="H21" s="62"/>
      <c r="I21" s="56"/>
      <c r="J21" s="56"/>
      <c r="K21" s="20">
        <f t="shared" si="5"/>
        <v>0</v>
      </c>
      <c r="L21" s="79"/>
      <c r="M21" s="56"/>
      <c r="N21" s="58"/>
      <c r="O21" s="58"/>
      <c r="P21" s="58"/>
      <c r="Q21" s="55"/>
      <c r="R21" s="54"/>
      <c r="S21" s="59"/>
      <c r="T21" s="60"/>
      <c r="U21" s="61"/>
      <c r="V21" s="58"/>
      <c r="W21" s="49"/>
      <c r="X21" s="73"/>
      <c r="Y21" s="78"/>
      <c r="Z21" s="17"/>
    </row>
    <row r="22" spans="1:26" ht="16.5" customHeight="1" x14ac:dyDescent="0.25">
      <c r="A22" s="19" t="s">
        <v>81</v>
      </c>
      <c r="B22" s="92"/>
      <c r="C22" s="41" t="s">
        <v>84</v>
      </c>
      <c r="D22" s="77" t="s">
        <v>7</v>
      </c>
      <c r="E22" s="77">
        <v>5</v>
      </c>
      <c r="F22" s="77"/>
      <c r="G22" s="85"/>
      <c r="H22" s="62"/>
      <c r="I22" s="56">
        <v>32500</v>
      </c>
      <c r="J22" s="56"/>
      <c r="K22" s="20">
        <f t="shared" si="5"/>
        <v>-32500</v>
      </c>
      <c r="L22" s="79"/>
      <c r="M22" s="56"/>
      <c r="N22" s="58"/>
      <c r="O22" s="58"/>
      <c r="P22" s="58"/>
      <c r="Q22" s="55"/>
      <c r="R22" s="54"/>
      <c r="S22" s="59"/>
      <c r="T22" s="60"/>
      <c r="U22" s="61"/>
      <c r="V22" s="58"/>
      <c r="W22" s="49"/>
      <c r="X22" s="73"/>
      <c r="Y22" s="78"/>
      <c r="Z22" s="17"/>
    </row>
    <row r="23" spans="1:26" ht="45.75" customHeight="1" x14ac:dyDescent="0.25">
      <c r="A23" s="19" t="s">
        <v>82</v>
      </c>
      <c r="B23" s="93"/>
      <c r="C23" s="41" t="s">
        <v>85</v>
      </c>
      <c r="D23" s="77" t="s">
        <v>7</v>
      </c>
      <c r="E23" s="77">
        <v>1</v>
      </c>
      <c r="F23" s="77"/>
      <c r="G23" s="86"/>
      <c r="H23" s="62"/>
      <c r="I23" s="56">
        <v>5600</v>
      </c>
      <c r="J23" s="56"/>
      <c r="K23" s="56">
        <f t="shared" si="5"/>
        <v>-5600</v>
      </c>
      <c r="L23" s="79"/>
      <c r="M23" s="56"/>
      <c r="N23" s="58"/>
      <c r="O23" s="58"/>
      <c r="P23" s="58"/>
      <c r="Q23" s="55"/>
      <c r="R23" s="54"/>
      <c r="S23" s="59"/>
      <c r="T23" s="60"/>
      <c r="U23" s="61"/>
      <c r="V23" s="58"/>
      <c r="W23" s="49"/>
      <c r="X23" s="73"/>
      <c r="Y23" s="78"/>
      <c r="Z23" s="17"/>
    </row>
    <row r="24" spans="1:26" x14ac:dyDescent="0.25">
      <c r="A24" s="90" t="s">
        <v>87</v>
      </c>
      <c r="B24" s="90"/>
      <c r="C24" s="90"/>
      <c r="D24" s="55"/>
      <c r="E24" s="55"/>
      <c r="F24" s="55"/>
      <c r="G24" s="84" t="s">
        <v>70</v>
      </c>
      <c r="H24" s="62"/>
      <c r="I24" s="66">
        <f>SUM(I25:I30)</f>
        <v>8741.9250000000011</v>
      </c>
      <c r="J24" s="66">
        <f t="shared" ref="J24:K24" si="6">SUM(J25:J30)</f>
        <v>0</v>
      </c>
      <c r="K24" s="66">
        <f t="shared" si="6"/>
        <v>-8741.9250000000011</v>
      </c>
      <c r="L24" s="57"/>
      <c r="M24" s="66"/>
      <c r="N24" s="58"/>
      <c r="O24" s="58"/>
      <c r="P24" s="58"/>
      <c r="Q24" s="55"/>
      <c r="R24" s="54"/>
      <c r="S24" s="59"/>
      <c r="T24" s="60"/>
      <c r="U24" s="61"/>
      <c r="V24" s="58"/>
      <c r="W24" s="49"/>
      <c r="X24" s="1"/>
      <c r="Y24" s="65"/>
      <c r="Z24" s="17"/>
    </row>
    <row r="25" spans="1:26" ht="63" customHeight="1" x14ac:dyDescent="0.25">
      <c r="A25" s="34" t="s">
        <v>12</v>
      </c>
      <c r="B25" s="91" t="s">
        <v>50</v>
      </c>
      <c r="C25" s="41" t="s">
        <v>92</v>
      </c>
      <c r="D25" s="77" t="s">
        <v>7</v>
      </c>
      <c r="E25" s="77">
        <v>1</v>
      </c>
      <c r="F25" s="55"/>
      <c r="G25" s="85"/>
      <c r="H25" s="62"/>
      <c r="I25" s="56">
        <v>1048.1500000000001</v>
      </c>
      <c r="J25" s="56"/>
      <c r="K25" s="56">
        <f t="shared" si="5"/>
        <v>-1048.1500000000001</v>
      </c>
      <c r="L25" s="57"/>
      <c r="M25" s="66"/>
      <c r="N25" s="58"/>
      <c r="O25" s="58"/>
      <c r="P25" s="58"/>
      <c r="Q25" s="55"/>
      <c r="R25" s="54"/>
      <c r="S25" s="59"/>
      <c r="T25" s="60"/>
      <c r="U25" s="61"/>
      <c r="V25" s="58"/>
      <c r="W25" s="49"/>
      <c r="X25" s="73"/>
      <c r="Y25" s="78"/>
      <c r="Z25" s="17"/>
    </row>
    <row r="26" spans="1:26" ht="60" x14ac:dyDescent="0.25">
      <c r="A26" s="34" t="s">
        <v>66</v>
      </c>
      <c r="B26" s="92"/>
      <c r="C26" s="41" t="s">
        <v>93</v>
      </c>
      <c r="D26" s="77" t="s">
        <v>7</v>
      </c>
      <c r="E26" s="77">
        <v>1</v>
      </c>
      <c r="F26" s="55"/>
      <c r="G26" s="85"/>
      <c r="H26" s="62"/>
      <c r="I26" s="56">
        <v>1220.82</v>
      </c>
      <c r="J26" s="56"/>
      <c r="K26" s="56">
        <f t="shared" si="5"/>
        <v>-1220.82</v>
      </c>
      <c r="L26" s="57"/>
      <c r="M26" s="66"/>
      <c r="N26" s="58"/>
      <c r="O26" s="58"/>
      <c r="P26" s="58"/>
      <c r="Q26" s="55"/>
      <c r="R26" s="54"/>
      <c r="S26" s="59"/>
      <c r="T26" s="60"/>
      <c r="U26" s="61"/>
      <c r="V26" s="58"/>
      <c r="W26" s="49"/>
      <c r="X26" s="73"/>
      <c r="Y26" s="78"/>
      <c r="Z26" s="17"/>
    </row>
    <row r="27" spans="1:26" ht="45" customHeight="1" x14ac:dyDescent="0.25">
      <c r="A27" s="34" t="s">
        <v>88</v>
      </c>
      <c r="B27" s="92"/>
      <c r="C27" s="41" t="s">
        <v>94</v>
      </c>
      <c r="D27" s="77" t="s">
        <v>7</v>
      </c>
      <c r="E27" s="77">
        <v>1</v>
      </c>
      <c r="F27" s="55"/>
      <c r="G27" s="85"/>
      <c r="H27" s="62"/>
      <c r="I27" s="56">
        <v>1048.1500000000001</v>
      </c>
      <c r="J27" s="56"/>
      <c r="K27" s="56">
        <f t="shared" si="5"/>
        <v>-1048.1500000000001</v>
      </c>
      <c r="L27" s="57"/>
      <c r="M27" s="66"/>
      <c r="N27" s="58"/>
      <c r="O27" s="58"/>
      <c r="P27" s="58"/>
      <c r="Q27" s="55"/>
      <c r="R27" s="54"/>
      <c r="S27" s="59"/>
      <c r="T27" s="60"/>
      <c r="U27" s="61"/>
      <c r="V27" s="58"/>
      <c r="W27" s="49"/>
      <c r="X27" s="73"/>
      <c r="Y27" s="78"/>
      <c r="Z27" s="17"/>
    </row>
    <row r="28" spans="1:26" ht="60" x14ac:dyDescent="0.25">
      <c r="A28" s="34" t="s">
        <v>89</v>
      </c>
      <c r="B28" s="92"/>
      <c r="C28" s="41" t="s">
        <v>95</v>
      </c>
      <c r="D28" s="77" t="s">
        <v>7</v>
      </c>
      <c r="E28" s="77">
        <v>3</v>
      </c>
      <c r="F28" s="55"/>
      <c r="G28" s="85"/>
      <c r="H28" s="62"/>
      <c r="I28" s="56">
        <v>3683.82</v>
      </c>
      <c r="J28" s="56"/>
      <c r="K28" s="56">
        <f t="shared" si="5"/>
        <v>-3683.82</v>
      </c>
      <c r="L28" s="57"/>
      <c r="M28" s="66"/>
      <c r="N28" s="58"/>
      <c r="O28" s="58"/>
      <c r="P28" s="58"/>
      <c r="Q28" s="55"/>
      <c r="R28" s="54"/>
      <c r="S28" s="59"/>
      <c r="T28" s="60"/>
      <c r="U28" s="61"/>
      <c r="V28" s="58"/>
      <c r="W28" s="49"/>
      <c r="X28" s="73"/>
      <c r="Y28" s="78"/>
      <c r="Z28" s="17"/>
    </row>
    <row r="29" spans="1:26" ht="46.5" customHeight="1" x14ac:dyDescent="0.25">
      <c r="A29" s="34" t="s">
        <v>90</v>
      </c>
      <c r="B29" s="92"/>
      <c r="C29" s="41" t="s">
        <v>97</v>
      </c>
      <c r="D29" s="77" t="s">
        <v>7</v>
      </c>
      <c r="E29" s="77">
        <v>3</v>
      </c>
      <c r="F29" s="55"/>
      <c r="G29" s="85"/>
      <c r="H29" s="62"/>
      <c r="I29" s="56">
        <v>716.39200000000005</v>
      </c>
      <c r="J29" s="56"/>
      <c r="K29" s="56">
        <f t="shared" si="5"/>
        <v>-716.39200000000005</v>
      </c>
      <c r="L29" s="57"/>
      <c r="M29" s="66"/>
      <c r="N29" s="58"/>
      <c r="O29" s="58"/>
      <c r="P29" s="58"/>
      <c r="Q29" s="55"/>
      <c r="R29" s="54"/>
      <c r="S29" s="59"/>
      <c r="T29" s="60"/>
      <c r="U29" s="61"/>
      <c r="V29" s="58"/>
      <c r="W29" s="49"/>
      <c r="X29" s="73"/>
      <c r="Y29" s="78"/>
      <c r="Z29" s="17"/>
    </row>
    <row r="30" spans="1:26" ht="59.25" customHeight="1" x14ac:dyDescent="0.25">
      <c r="A30" s="34" t="s">
        <v>91</v>
      </c>
      <c r="B30" s="93"/>
      <c r="C30" s="41" t="s">
        <v>96</v>
      </c>
      <c r="D30" s="77" t="s">
        <v>7</v>
      </c>
      <c r="E30" s="77">
        <v>2</v>
      </c>
      <c r="F30" s="55"/>
      <c r="G30" s="86"/>
      <c r="H30" s="62"/>
      <c r="I30" s="56">
        <v>1024.5930000000001</v>
      </c>
      <c r="J30" s="56"/>
      <c r="K30" s="56">
        <f t="shared" si="5"/>
        <v>-1024.5930000000001</v>
      </c>
      <c r="L30" s="57"/>
      <c r="M30" s="66"/>
      <c r="N30" s="58"/>
      <c r="O30" s="58"/>
      <c r="P30" s="58"/>
      <c r="Q30" s="55"/>
      <c r="R30" s="54"/>
      <c r="S30" s="59"/>
      <c r="T30" s="60"/>
      <c r="U30" s="61"/>
      <c r="V30" s="58"/>
      <c r="W30" s="49"/>
      <c r="X30" s="73"/>
      <c r="Y30" s="78"/>
      <c r="Z30" s="17"/>
    </row>
    <row r="31" spans="1:26" x14ac:dyDescent="0.25">
      <c r="A31" s="90" t="s">
        <v>98</v>
      </c>
      <c r="B31" s="90"/>
      <c r="C31" s="90"/>
      <c r="D31" s="55"/>
      <c r="E31" s="55"/>
      <c r="F31" s="55"/>
      <c r="G31" s="24"/>
      <c r="H31" s="62"/>
      <c r="I31" s="66">
        <f>SUM(I32:I33)</f>
        <v>9760.3100000000013</v>
      </c>
      <c r="J31" s="66">
        <f t="shared" ref="J31:K31" si="7">SUM(J32:J33)</f>
        <v>0</v>
      </c>
      <c r="K31" s="66">
        <f t="shared" si="7"/>
        <v>-9760.3100000000013</v>
      </c>
      <c r="L31" s="57"/>
      <c r="M31" s="66">
        <f>SUM(M32)</f>
        <v>0</v>
      </c>
      <c r="N31" s="58"/>
      <c r="O31" s="58"/>
      <c r="P31" s="58"/>
      <c r="Q31" s="55"/>
      <c r="R31" s="54"/>
      <c r="S31" s="59"/>
      <c r="T31" s="60"/>
      <c r="U31" s="61"/>
      <c r="V31" s="58"/>
      <c r="W31" s="49"/>
      <c r="X31" s="1"/>
      <c r="Y31" s="65"/>
      <c r="Z31" s="17"/>
    </row>
    <row r="32" spans="1:26" ht="34.5" customHeight="1" x14ac:dyDescent="0.25">
      <c r="A32" s="34" t="s">
        <v>17</v>
      </c>
      <c r="B32" s="91" t="s">
        <v>50</v>
      </c>
      <c r="C32" s="41" t="s">
        <v>99</v>
      </c>
      <c r="D32" s="24" t="s">
        <v>16</v>
      </c>
      <c r="E32" s="24">
        <v>1</v>
      </c>
      <c r="F32" s="24"/>
      <c r="G32" s="84" t="s">
        <v>70</v>
      </c>
      <c r="H32" s="62"/>
      <c r="I32" s="56">
        <v>2653.29</v>
      </c>
      <c r="J32" s="20">
        <v>0</v>
      </c>
      <c r="K32" s="20">
        <f>J32-I32</f>
        <v>-2653.29</v>
      </c>
      <c r="L32" s="21"/>
      <c r="M32" s="20">
        <f>J32</f>
        <v>0</v>
      </c>
      <c r="N32" s="58"/>
      <c r="O32" s="58"/>
      <c r="P32" s="58"/>
      <c r="Q32" s="55"/>
      <c r="R32" s="54"/>
      <c r="S32" s="59"/>
      <c r="T32" s="60"/>
      <c r="U32" s="61"/>
      <c r="V32" s="58"/>
      <c r="W32" s="49"/>
      <c r="X32" s="1"/>
      <c r="Y32" s="65"/>
      <c r="Z32" s="17"/>
    </row>
    <row r="33" spans="1:26" ht="33" customHeight="1" x14ac:dyDescent="0.25">
      <c r="A33" s="34" t="s">
        <v>18</v>
      </c>
      <c r="B33" s="93"/>
      <c r="C33" s="41" t="s">
        <v>100</v>
      </c>
      <c r="D33" s="77" t="s">
        <v>16</v>
      </c>
      <c r="E33" s="77">
        <v>1</v>
      </c>
      <c r="F33" s="77"/>
      <c r="G33" s="86"/>
      <c r="H33" s="62"/>
      <c r="I33" s="56">
        <v>7107.02</v>
      </c>
      <c r="J33" s="20">
        <v>0</v>
      </c>
      <c r="K33" s="20">
        <f>J33-I33</f>
        <v>-7107.02</v>
      </c>
      <c r="L33" s="21"/>
      <c r="M33" s="20"/>
      <c r="N33" s="58"/>
      <c r="O33" s="58"/>
      <c r="P33" s="58"/>
      <c r="Q33" s="55"/>
      <c r="R33" s="54"/>
      <c r="S33" s="59"/>
      <c r="T33" s="60"/>
      <c r="U33" s="61"/>
      <c r="V33" s="58"/>
      <c r="W33" s="49"/>
      <c r="X33" s="73"/>
      <c r="Y33" s="78"/>
      <c r="Z33" s="17"/>
    </row>
    <row r="34" spans="1:26" x14ac:dyDescent="0.25">
      <c r="A34" s="90" t="s">
        <v>101</v>
      </c>
      <c r="B34" s="90"/>
      <c r="C34" s="90"/>
      <c r="D34" s="77"/>
      <c r="E34" s="77"/>
      <c r="F34" s="77"/>
      <c r="G34" s="77"/>
      <c r="H34" s="62"/>
      <c r="I34" s="66">
        <f>SUM(I35:I38)</f>
        <v>3166.9500000000003</v>
      </c>
      <c r="J34" s="66">
        <f t="shared" ref="J34:K34" si="8">SUM(J35:J38)</f>
        <v>0</v>
      </c>
      <c r="K34" s="66">
        <f t="shared" si="8"/>
        <v>-3166.9500000000003</v>
      </c>
      <c r="L34" s="21"/>
      <c r="M34" s="20"/>
      <c r="N34" s="58"/>
      <c r="O34" s="58"/>
      <c r="P34" s="58"/>
      <c r="Q34" s="55"/>
      <c r="R34" s="54"/>
      <c r="S34" s="59"/>
      <c r="T34" s="60"/>
      <c r="U34" s="61"/>
      <c r="V34" s="58"/>
      <c r="W34" s="49"/>
      <c r="X34" s="73"/>
      <c r="Y34" s="78"/>
      <c r="Z34" s="17"/>
    </row>
    <row r="35" spans="1:26" ht="33.75" customHeight="1" x14ac:dyDescent="0.25">
      <c r="A35" s="34" t="s">
        <v>102</v>
      </c>
      <c r="B35" s="91" t="s">
        <v>50</v>
      </c>
      <c r="C35" s="41" t="s">
        <v>115</v>
      </c>
      <c r="D35" s="77" t="s">
        <v>19</v>
      </c>
      <c r="E35" s="77">
        <v>30</v>
      </c>
      <c r="F35" s="77"/>
      <c r="G35" s="84" t="s">
        <v>70</v>
      </c>
      <c r="H35" s="62"/>
      <c r="I35" s="56">
        <v>2798.57</v>
      </c>
      <c r="J35" s="20">
        <v>0</v>
      </c>
      <c r="K35" s="20">
        <f t="shared" ref="K35:K38" si="9">J35-I35</f>
        <v>-2798.57</v>
      </c>
      <c r="L35" s="21"/>
      <c r="M35" s="20"/>
      <c r="N35" s="58"/>
      <c r="O35" s="58"/>
      <c r="P35" s="58"/>
      <c r="Q35" s="55"/>
      <c r="R35" s="54"/>
      <c r="S35" s="59"/>
      <c r="T35" s="60"/>
      <c r="U35" s="61"/>
      <c r="V35" s="58"/>
      <c r="W35" s="49"/>
      <c r="X35" s="73"/>
      <c r="Y35" s="78"/>
      <c r="Z35" s="17"/>
    </row>
    <row r="36" spans="1:26" ht="48" customHeight="1" x14ac:dyDescent="0.25">
      <c r="A36" s="34" t="s">
        <v>103</v>
      </c>
      <c r="B36" s="92"/>
      <c r="C36" s="41" t="s">
        <v>116</v>
      </c>
      <c r="D36" s="77" t="s">
        <v>7</v>
      </c>
      <c r="E36" s="77">
        <v>1</v>
      </c>
      <c r="F36" s="77"/>
      <c r="G36" s="85"/>
      <c r="H36" s="62"/>
      <c r="I36" s="56">
        <v>30.8</v>
      </c>
      <c r="J36" s="20">
        <v>0</v>
      </c>
      <c r="K36" s="20">
        <f t="shared" si="9"/>
        <v>-30.8</v>
      </c>
      <c r="L36" s="21"/>
      <c r="M36" s="20"/>
      <c r="N36" s="58"/>
      <c r="O36" s="58"/>
      <c r="P36" s="58"/>
      <c r="Q36" s="55"/>
      <c r="R36" s="54"/>
      <c r="S36" s="59"/>
      <c r="T36" s="60"/>
      <c r="U36" s="61"/>
      <c r="V36" s="58"/>
      <c r="W36" s="49"/>
      <c r="X36" s="73"/>
      <c r="Y36" s="78"/>
      <c r="Z36" s="17"/>
    </row>
    <row r="37" spans="1:26" ht="33" customHeight="1" x14ac:dyDescent="0.25">
      <c r="A37" s="34" t="s">
        <v>104</v>
      </c>
      <c r="B37" s="92"/>
      <c r="C37" s="41" t="s">
        <v>117</v>
      </c>
      <c r="D37" s="77" t="s">
        <v>7</v>
      </c>
      <c r="E37" s="77">
        <v>1</v>
      </c>
      <c r="F37" s="77"/>
      <c r="G37" s="85"/>
      <c r="H37" s="62"/>
      <c r="I37" s="56">
        <v>76.989999999999995</v>
      </c>
      <c r="J37" s="20">
        <v>0</v>
      </c>
      <c r="K37" s="20">
        <f t="shared" si="9"/>
        <v>-76.989999999999995</v>
      </c>
      <c r="L37" s="21"/>
      <c r="M37" s="20"/>
      <c r="N37" s="58"/>
      <c r="O37" s="58"/>
      <c r="P37" s="58"/>
      <c r="Q37" s="55"/>
      <c r="R37" s="54"/>
      <c r="S37" s="59"/>
      <c r="T37" s="60"/>
      <c r="U37" s="61"/>
      <c r="V37" s="58"/>
      <c r="W37" s="49"/>
      <c r="X37" s="73"/>
      <c r="Y37" s="78"/>
      <c r="Z37" s="17"/>
    </row>
    <row r="38" spans="1:26" ht="32.25" customHeight="1" x14ac:dyDescent="0.25">
      <c r="A38" s="34" t="s">
        <v>105</v>
      </c>
      <c r="B38" s="93"/>
      <c r="C38" s="41" t="s">
        <v>118</v>
      </c>
      <c r="D38" s="77" t="s">
        <v>7</v>
      </c>
      <c r="E38" s="77">
        <v>1</v>
      </c>
      <c r="F38" s="77"/>
      <c r="G38" s="86"/>
      <c r="H38" s="62"/>
      <c r="I38" s="56">
        <v>260.58999999999997</v>
      </c>
      <c r="J38" s="20">
        <v>0</v>
      </c>
      <c r="K38" s="20">
        <f t="shared" si="9"/>
        <v>-260.58999999999997</v>
      </c>
      <c r="L38" s="21"/>
      <c r="M38" s="20"/>
      <c r="N38" s="58"/>
      <c r="O38" s="58"/>
      <c r="P38" s="58"/>
      <c r="Q38" s="55"/>
      <c r="R38" s="54"/>
      <c r="S38" s="59"/>
      <c r="T38" s="60"/>
      <c r="U38" s="61"/>
      <c r="V38" s="58"/>
      <c r="W38" s="49"/>
      <c r="X38" s="73"/>
      <c r="Y38" s="78"/>
      <c r="Z38" s="17"/>
    </row>
    <row r="39" spans="1:26" x14ac:dyDescent="0.25">
      <c r="A39" s="90" t="s">
        <v>106</v>
      </c>
      <c r="B39" s="90"/>
      <c r="C39" s="90"/>
      <c r="D39" s="77"/>
      <c r="E39" s="77"/>
      <c r="F39" s="77"/>
      <c r="G39" s="77"/>
      <c r="H39" s="62"/>
      <c r="I39" s="66">
        <f>SUM(I40:I42)</f>
        <v>6173.7699999999995</v>
      </c>
      <c r="J39" s="66">
        <f t="shared" ref="J39:K39" si="10">SUM(J40:J42)</f>
        <v>0</v>
      </c>
      <c r="K39" s="66">
        <f t="shared" si="10"/>
        <v>-6173.7699999999995</v>
      </c>
      <c r="L39" s="21"/>
      <c r="M39" s="20"/>
      <c r="N39" s="58"/>
      <c r="O39" s="58"/>
      <c r="P39" s="58"/>
      <c r="Q39" s="55"/>
      <c r="R39" s="54"/>
      <c r="S39" s="59"/>
      <c r="T39" s="60"/>
      <c r="U39" s="61"/>
      <c r="V39" s="58"/>
      <c r="W39" s="49"/>
      <c r="X39" s="73"/>
      <c r="Y39" s="78"/>
      <c r="Z39" s="17"/>
    </row>
    <row r="40" spans="1:26" ht="48" customHeight="1" x14ac:dyDescent="0.25">
      <c r="A40" s="34" t="s">
        <v>107</v>
      </c>
      <c r="B40" s="91" t="s">
        <v>50</v>
      </c>
      <c r="C40" s="41" t="s">
        <v>119</v>
      </c>
      <c r="D40" s="77" t="s">
        <v>7</v>
      </c>
      <c r="E40" s="77">
        <v>1</v>
      </c>
      <c r="F40" s="77"/>
      <c r="G40" s="84" t="s">
        <v>70</v>
      </c>
      <c r="H40" s="62"/>
      <c r="I40" s="56">
        <v>1522.94</v>
      </c>
      <c r="J40" s="20">
        <v>0</v>
      </c>
      <c r="K40" s="20">
        <f t="shared" ref="K40:K42" si="11">J40-I40</f>
        <v>-1522.94</v>
      </c>
      <c r="L40" s="21"/>
      <c r="M40" s="20"/>
      <c r="N40" s="58"/>
      <c r="O40" s="58"/>
      <c r="P40" s="58"/>
      <c r="Q40" s="55"/>
      <c r="R40" s="54"/>
      <c r="S40" s="59"/>
      <c r="T40" s="60"/>
      <c r="U40" s="61"/>
      <c r="V40" s="58"/>
      <c r="W40" s="49"/>
      <c r="X40" s="73"/>
      <c r="Y40" s="78"/>
      <c r="Z40" s="17"/>
    </row>
    <row r="41" spans="1:26" ht="60" customHeight="1" x14ac:dyDescent="0.25">
      <c r="A41" s="34" t="s">
        <v>108</v>
      </c>
      <c r="B41" s="92"/>
      <c r="C41" s="41" t="s">
        <v>120</v>
      </c>
      <c r="D41" s="77" t="s">
        <v>7</v>
      </c>
      <c r="E41" s="77">
        <v>3</v>
      </c>
      <c r="F41" s="77"/>
      <c r="G41" s="85"/>
      <c r="H41" s="62"/>
      <c r="I41" s="56">
        <v>3940.13</v>
      </c>
      <c r="J41" s="20">
        <v>0</v>
      </c>
      <c r="K41" s="20">
        <f t="shared" si="11"/>
        <v>-3940.13</v>
      </c>
      <c r="L41" s="21"/>
      <c r="M41" s="20"/>
      <c r="N41" s="58"/>
      <c r="O41" s="58"/>
      <c r="P41" s="58"/>
      <c r="Q41" s="55"/>
      <c r="R41" s="54"/>
      <c r="S41" s="59"/>
      <c r="T41" s="60"/>
      <c r="U41" s="61"/>
      <c r="V41" s="58"/>
      <c r="W41" s="49"/>
      <c r="X41" s="73"/>
      <c r="Y41" s="78"/>
      <c r="Z41" s="17"/>
    </row>
    <row r="42" spans="1:26" ht="58.5" customHeight="1" x14ac:dyDescent="0.25">
      <c r="A42" s="34" t="s">
        <v>109</v>
      </c>
      <c r="B42" s="93"/>
      <c r="C42" s="41" t="s">
        <v>121</v>
      </c>
      <c r="D42" s="77" t="s">
        <v>122</v>
      </c>
      <c r="E42" s="77">
        <v>13.6</v>
      </c>
      <c r="F42" s="77"/>
      <c r="G42" s="86"/>
      <c r="H42" s="62"/>
      <c r="I42" s="56">
        <v>710.7</v>
      </c>
      <c r="J42" s="20">
        <v>0</v>
      </c>
      <c r="K42" s="20">
        <f t="shared" si="11"/>
        <v>-710.7</v>
      </c>
      <c r="L42" s="21"/>
      <c r="M42" s="20"/>
      <c r="N42" s="58"/>
      <c r="O42" s="58"/>
      <c r="P42" s="58"/>
      <c r="Q42" s="55"/>
      <c r="R42" s="54"/>
      <c r="S42" s="59"/>
      <c r="T42" s="60"/>
      <c r="U42" s="61"/>
      <c r="V42" s="58"/>
      <c r="W42" s="49"/>
      <c r="X42" s="73"/>
      <c r="Y42" s="78"/>
      <c r="Z42" s="17"/>
    </row>
    <row r="43" spans="1:26" x14ac:dyDescent="0.25">
      <c r="A43" s="90" t="s">
        <v>110</v>
      </c>
      <c r="B43" s="90"/>
      <c r="C43" s="90"/>
      <c r="D43" s="77"/>
      <c r="E43" s="77"/>
      <c r="F43" s="77"/>
      <c r="G43" s="77"/>
      <c r="H43" s="62"/>
      <c r="I43" s="66">
        <f>SUM(I44:I47)</f>
        <v>10068.98</v>
      </c>
      <c r="J43" s="66">
        <f t="shared" ref="J43:K43" si="12">SUM(J44:J47)</f>
        <v>0</v>
      </c>
      <c r="K43" s="66">
        <f t="shared" si="12"/>
        <v>-10068.98</v>
      </c>
      <c r="L43" s="21"/>
      <c r="M43" s="20"/>
      <c r="N43" s="58"/>
      <c r="O43" s="58"/>
      <c r="P43" s="58"/>
      <c r="Q43" s="55"/>
      <c r="R43" s="54"/>
      <c r="S43" s="59"/>
      <c r="T43" s="60"/>
      <c r="U43" s="61"/>
      <c r="V43" s="58"/>
      <c r="W43" s="49"/>
      <c r="X43" s="73"/>
      <c r="Y43" s="78"/>
      <c r="Z43" s="17"/>
    </row>
    <row r="44" spans="1:26" ht="33.75" customHeight="1" x14ac:dyDescent="0.25">
      <c r="A44" s="34" t="s">
        <v>111</v>
      </c>
      <c r="B44" s="91" t="s">
        <v>50</v>
      </c>
      <c r="C44" s="41" t="s">
        <v>123</v>
      </c>
      <c r="D44" s="77" t="s">
        <v>19</v>
      </c>
      <c r="E44" s="77">
        <v>1</v>
      </c>
      <c r="F44" s="77"/>
      <c r="G44" s="84" t="s">
        <v>70</v>
      </c>
      <c r="H44" s="62"/>
      <c r="I44" s="56">
        <v>2221.3000000000002</v>
      </c>
      <c r="J44" s="20">
        <v>0</v>
      </c>
      <c r="K44" s="20">
        <f>J44-I44</f>
        <v>-2221.3000000000002</v>
      </c>
      <c r="L44" s="21"/>
      <c r="M44" s="20"/>
      <c r="N44" s="58"/>
      <c r="O44" s="58"/>
      <c r="P44" s="58"/>
      <c r="Q44" s="55"/>
      <c r="R44" s="54"/>
      <c r="S44" s="59"/>
      <c r="T44" s="60"/>
      <c r="U44" s="61"/>
      <c r="V44" s="58"/>
      <c r="W44" s="49"/>
      <c r="X44" s="73"/>
      <c r="Y44" s="78"/>
      <c r="Z44" s="17"/>
    </row>
    <row r="45" spans="1:26" ht="29.25" customHeight="1" x14ac:dyDescent="0.25">
      <c r="A45" s="34" t="s">
        <v>112</v>
      </c>
      <c r="B45" s="92"/>
      <c r="C45" s="41" t="s">
        <v>124</v>
      </c>
      <c r="D45" s="77" t="s">
        <v>19</v>
      </c>
      <c r="E45" s="77">
        <v>1</v>
      </c>
      <c r="F45" s="77"/>
      <c r="G45" s="85"/>
      <c r="H45" s="62"/>
      <c r="I45" s="56">
        <v>2475.605</v>
      </c>
      <c r="J45" s="20">
        <v>0</v>
      </c>
      <c r="K45" s="20">
        <f t="shared" ref="K45:K47" si="13">J45-I45</f>
        <v>-2475.605</v>
      </c>
      <c r="L45" s="21"/>
      <c r="M45" s="20"/>
      <c r="N45" s="58"/>
      <c r="O45" s="58"/>
      <c r="P45" s="58"/>
      <c r="Q45" s="55"/>
      <c r="R45" s="54"/>
      <c r="S45" s="59"/>
      <c r="T45" s="60"/>
      <c r="U45" s="61"/>
      <c r="V45" s="58"/>
      <c r="W45" s="49"/>
      <c r="X45" s="73"/>
      <c r="Y45" s="78"/>
      <c r="Z45" s="17"/>
    </row>
    <row r="46" spans="1:26" ht="48" customHeight="1" x14ac:dyDescent="0.25">
      <c r="A46" s="34" t="s">
        <v>113</v>
      </c>
      <c r="B46" s="92"/>
      <c r="C46" s="41" t="s">
        <v>125</v>
      </c>
      <c r="D46" s="77" t="s">
        <v>19</v>
      </c>
      <c r="E46" s="77">
        <v>1</v>
      </c>
      <c r="F46" s="77"/>
      <c r="G46" s="85"/>
      <c r="H46" s="62"/>
      <c r="I46" s="56">
        <v>3150.7750000000001</v>
      </c>
      <c r="J46" s="20">
        <v>0</v>
      </c>
      <c r="K46" s="20">
        <f t="shared" si="13"/>
        <v>-3150.7750000000001</v>
      </c>
      <c r="L46" s="21"/>
      <c r="M46" s="20"/>
      <c r="N46" s="58"/>
      <c r="O46" s="58"/>
      <c r="P46" s="58"/>
      <c r="Q46" s="55"/>
      <c r="R46" s="54"/>
      <c r="S46" s="59"/>
      <c r="T46" s="60"/>
      <c r="U46" s="61"/>
      <c r="V46" s="58"/>
      <c r="W46" s="49"/>
      <c r="X46" s="73"/>
      <c r="Y46" s="78"/>
      <c r="Z46" s="17"/>
    </row>
    <row r="47" spans="1:26" ht="30" customHeight="1" x14ac:dyDescent="0.25">
      <c r="A47" s="34" t="s">
        <v>114</v>
      </c>
      <c r="B47" s="93"/>
      <c r="C47" s="41" t="s">
        <v>126</v>
      </c>
      <c r="D47" s="77" t="s">
        <v>19</v>
      </c>
      <c r="E47" s="77">
        <v>1</v>
      </c>
      <c r="F47" s="77"/>
      <c r="G47" s="86"/>
      <c r="H47" s="62"/>
      <c r="I47" s="56">
        <v>2221.3000000000002</v>
      </c>
      <c r="J47" s="20">
        <v>0</v>
      </c>
      <c r="K47" s="20">
        <f t="shared" si="13"/>
        <v>-2221.3000000000002</v>
      </c>
      <c r="L47" s="21"/>
      <c r="M47" s="20"/>
      <c r="N47" s="58"/>
      <c r="O47" s="58"/>
      <c r="P47" s="58"/>
      <c r="Q47" s="55"/>
      <c r="R47" s="54"/>
      <c r="S47" s="59"/>
      <c r="T47" s="60"/>
      <c r="U47" s="61"/>
      <c r="V47" s="58"/>
      <c r="W47" s="49"/>
      <c r="X47" s="73"/>
      <c r="Y47" s="78"/>
      <c r="Z47" s="17"/>
    </row>
    <row r="48" spans="1:26" s="42" customFormat="1" ht="21.75" customHeight="1" x14ac:dyDescent="0.25">
      <c r="A48" s="102" t="s">
        <v>51</v>
      </c>
      <c r="B48" s="102"/>
      <c r="C48" s="35" t="s">
        <v>52</v>
      </c>
      <c r="D48" s="36" t="s">
        <v>52</v>
      </c>
      <c r="E48" s="36" t="s">
        <v>52</v>
      </c>
      <c r="F48" s="36" t="s">
        <v>52</v>
      </c>
      <c r="G48" s="36" t="s">
        <v>52</v>
      </c>
      <c r="H48" s="37"/>
      <c r="I48" s="38">
        <f>I14+I16+I18+I24+I31+I34+I39+I43</f>
        <v>193338.55499999999</v>
      </c>
      <c r="J48" s="38">
        <f>J14+J16+J18+J24+J31</f>
        <v>0</v>
      </c>
      <c r="K48" s="38">
        <f>K14+K16+K18+K24+K31+K34+K39+K43</f>
        <v>-193338.55499999999</v>
      </c>
      <c r="L48" s="36" t="s">
        <v>52</v>
      </c>
      <c r="M48" s="38">
        <f>M14+M16+M18+M24+M31</f>
        <v>0</v>
      </c>
      <c r="N48" s="38">
        <v>0</v>
      </c>
      <c r="O48" s="36" t="s">
        <v>10</v>
      </c>
      <c r="P48" s="36" t="s">
        <v>10</v>
      </c>
      <c r="Q48" s="39"/>
      <c r="R48" s="39"/>
      <c r="S48" s="39"/>
      <c r="T48" s="39"/>
      <c r="U48" s="40"/>
      <c r="V48" s="40"/>
      <c r="W48" s="39"/>
      <c r="X48" s="39"/>
      <c r="Y48" s="41"/>
      <c r="Z48" s="39"/>
    </row>
    <row r="49" spans="1:26" ht="19.5" customHeight="1" x14ac:dyDescent="0.25">
      <c r="A49" s="98" t="s">
        <v>53</v>
      </c>
      <c r="B49" s="99"/>
      <c r="C49" s="99"/>
      <c r="D49" s="99"/>
      <c r="E49" s="100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6"/>
    </row>
    <row r="50" spans="1:26" ht="18.75" customHeight="1" x14ac:dyDescent="0.25">
      <c r="A50" s="22" t="s">
        <v>6</v>
      </c>
      <c r="B50" s="104" t="s">
        <v>54</v>
      </c>
      <c r="C50" s="105"/>
      <c r="D50" s="22" t="s">
        <v>55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4">
        <v>884.32417999999996</v>
      </c>
      <c r="R50" s="44">
        <f>937.59+1.66</f>
        <v>939.25</v>
      </c>
      <c r="S50" s="30"/>
      <c r="T50" s="43"/>
      <c r="U50" s="43"/>
      <c r="V50" s="43"/>
      <c r="W50" s="43"/>
      <c r="X50" s="43"/>
      <c r="Y50" s="47"/>
      <c r="Z50" s="16"/>
    </row>
    <row r="51" spans="1:26" ht="18" customHeight="1" x14ac:dyDescent="0.25">
      <c r="A51" s="22" t="s">
        <v>13</v>
      </c>
      <c r="B51" s="103" t="s">
        <v>56</v>
      </c>
      <c r="C51" s="103"/>
      <c r="D51" s="15" t="s">
        <v>55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80">
        <f>560.7054+138.757</f>
        <v>699.46240000000012</v>
      </c>
      <c r="R51" s="80">
        <f>938.12521-R52</f>
        <v>765.75521000000003</v>
      </c>
      <c r="S51" s="16"/>
      <c r="T51" s="45"/>
      <c r="U51" s="45"/>
      <c r="V51" s="45"/>
      <c r="W51" s="45"/>
      <c r="X51" s="45"/>
      <c r="Y51" s="69"/>
      <c r="Z51" s="16"/>
    </row>
    <row r="52" spans="1:26" ht="27.75" customHeight="1" x14ac:dyDescent="0.25">
      <c r="A52" s="22" t="s">
        <v>14</v>
      </c>
      <c r="B52" s="107" t="s">
        <v>57</v>
      </c>
      <c r="C52" s="108"/>
      <c r="D52" s="15" t="s">
        <v>55</v>
      </c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80">
        <v>183.06335999999999</v>
      </c>
      <c r="R52" s="46">
        <v>172.37</v>
      </c>
      <c r="S52" s="16"/>
      <c r="T52" s="45"/>
      <c r="U52" s="45"/>
      <c r="V52" s="45"/>
      <c r="W52" s="45"/>
      <c r="X52" s="45"/>
      <c r="Y52" s="47"/>
      <c r="Z52" s="16"/>
    </row>
    <row r="53" spans="1:26" ht="29.25" customHeight="1" x14ac:dyDescent="0.25">
      <c r="A53" s="13" t="s">
        <v>15</v>
      </c>
      <c r="B53" s="109" t="s">
        <v>58</v>
      </c>
      <c r="C53" s="109"/>
      <c r="D53" s="22" t="s">
        <v>59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4">
        <v>173.17</v>
      </c>
      <c r="R53" s="44">
        <v>173.1</v>
      </c>
      <c r="S53" s="44"/>
      <c r="T53" s="43"/>
      <c r="U53" s="43"/>
      <c r="V53" s="43"/>
      <c r="W53" s="43"/>
      <c r="X53" s="43"/>
      <c r="Y53" s="41"/>
      <c r="Z53" s="16"/>
    </row>
    <row r="54" spans="1:26" ht="77.25" customHeight="1" x14ac:dyDescent="0.25">
      <c r="A54" s="22" t="s">
        <v>60</v>
      </c>
      <c r="B54" s="94" t="s">
        <v>61</v>
      </c>
      <c r="C54" s="94"/>
      <c r="D54" s="13" t="s">
        <v>62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8">
        <v>0</v>
      </c>
      <c r="S54" s="74">
        <v>52.61</v>
      </c>
      <c r="T54" s="13">
        <v>54.81</v>
      </c>
      <c r="U54" s="23" t="s">
        <v>10</v>
      </c>
      <c r="V54" s="23" t="s">
        <v>10</v>
      </c>
      <c r="W54" s="40"/>
      <c r="X54" s="40"/>
      <c r="Y54" s="49" t="s">
        <v>67</v>
      </c>
      <c r="Z54" s="16"/>
    </row>
    <row r="55" spans="1:26" ht="15" customHeight="1" x14ac:dyDescent="0.25">
      <c r="A55" s="22" t="s">
        <v>63</v>
      </c>
      <c r="B55" s="103" t="s">
        <v>64</v>
      </c>
      <c r="C55" s="103"/>
      <c r="D55" s="15" t="s">
        <v>65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5">
        <v>0</v>
      </c>
      <c r="Q55" s="45">
        <v>0</v>
      </c>
      <c r="R55" s="50">
        <v>0</v>
      </c>
      <c r="S55" s="45"/>
      <c r="T55" s="45"/>
      <c r="U55" s="45"/>
      <c r="V55" s="45"/>
      <c r="W55" s="67">
        <v>0</v>
      </c>
      <c r="X55" s="67">
        <v>0</v>
      </c>
      <c r="Y55" s="51" t="s">
        <v>68</v>
      </c>
      <c r="Z55" s="16"/>
    </row>
    <row r="57" spans="1:26" x14ac:dyDescent="0.25">
      <c r="D57" s="7"/>
      <c r="M57" s="52"/>
    </row>
    <row r="58" spans="1:26" s="81" customFormat="1" ht="99" customHeight="1" x14ac:dyDescent="0.3">
      <c r="B58" s="82" t="s">
        <v>20</v>
      </c>
      <c r="C58" s="106" t="s">
        <v>127</v>
      </c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83"/>
    </row>
    <row r="59" spans="1:26" x14ac:dyDescent="0.25">
      <c r="D59" s="7"/>
      <c r="H59" s="53"/>
    </row>
    <row r="60" spans="1:26" x14ac:dyDescent="0.25">
      <c r="D60" s="7"/>
      <c r="H60" s="53"/>
    </row>
    <row r="61" spans="1:26" x14ac:dyDescent="0.25">
      <c r="D61" s="7"/>
      <c r="H61" s="53"/>
    </row>
    <row r="62" spans="1:26" x14ac:dyDescent="0.25">
      <c r="D62" s="7"/>
    </row>
    <row r="63" spans="1:26" x14ac:dyDescent="0.25">
      <c r="D63" s="7"/>
    </row>
    <row r="64" spans="1:26" x14ac:dyDescent="0.25">
      <c r="D64" s="7"/>
    </row>
    <row r="77" spans="4:4" x14ac:dyDescent="0.25">
      <c r="D77" s="7"/>
    </row>
    <row r="78" spans="4:4" x14ac:dyDescent="0.25">
      <c r="D78" s="7"/>
    </row>
    <row r="79" spans="4:4" x14ac:dyDescent="0.25">
      <c r="D79" s="7"/>
    </row>
    <row r="80" spans="4:4" x14ac:dyDescent="0.25">
      <c r="D80" s="7"/>
    </row>
    <row r="81" spans="4:4" x14ac:dyDescent="0.25">
      <c r="D81" s="7"/>
    </row>
    <row r="82" spans="4:4" x14ac:dyDescent="0.25">
      <c r="D82" s="7"/>
    </row>
    <row r="83" spans="4:4" x14ac:dyDescent="0.25">
      <c r="D83" s="7"/>
    </row>
    <row r="84" spans="4:4" x14ac:dyDescent="0.25">
      <c r="D84" s="7"/>
    </row>
    <row r="85" spans="4:4" x14ac:dyDescent="0.25">
      <c r="D85" s="7"/>
    </row>
    <row r="86" spans="4:4" x14ac:dyDescent="0.25">
      <c r="D86" s="7"/>
    </row>
    <row r="87" spans="4:4" x14ac:dyDescent="0.25">
      <c r="D87" s="7"/>
    </row>
    <row r="88" spans="4:4" x14ac:dyDescent="0.25">
      <c r="D88" s="7"/>
    </row>
    <row r="89" spans="4:4" x14ac:dyDescent="0.25">
      <c r="D89" s="7"/>
    </row>
    <row r="90" spans="4:4" x14ac:dyDescent="0.25">
      <c r="D90" s="7"/>
    </row>
    <row r="91" spans="4:4" x14ac:dyDescent="0.25">
      <c r="D91" s="7"/>
    </row>
  </sheetData>
  <sheetProtection password="C71F" sheet="1" formatCells="0" formatColumns="0" formatRows="0" insertColumns="0" insertRows="0" insertHyperlinks="0" deleteColumns="0" deleteRows="0" sort="0" autoFilter="0" pivotTables="0"/>
  <mergeCells count="59">
    <mergeCell ref="C58:P58"/>
    <mergeCell ref="B52:C52"/>
    <mergeCell ref="B53:C53"/>
    <mergeCell ref="B54:C54"/>
    <mergeCell ref="B55:C55"/>
    <mergeCell ref="A48:B48"/>
    <mergeCell ref="B51:C51"/>
    <mergeCell ref="A18:C18"/>
    <mergeCell ref="A24:C24"/>
    <mergeCell ref="A31:C31"/>
    <mergeCell ref="A49:E49"/>
    <mergeCell ref="B50:C50"/>
    <mergeCell ref="A34:C34"/>
    <mergeCell ref="A39:C39"/>
    <mergeCell ref="A43:C43"/>
    <mergeCell ref="B35:B38"/>
    <mergeCell ref="B40:B42"/>
    <mergeCell ref="B44:B47"/>
    <mergeCell ref="U10:V10"/>
    <mergeCell ref="W10:X10"/>
    <mergeCell ref="A13:E13"/>
    <mergeCell ref="Q9:X9"/>
    <mergeCell ref="A14:C14"/>
    <mergeCell ref="K10:K11"/>
    <mergeCell ref="L10:L11"/>
    <mergeCell ref="M10:N10"/>
    <mergeCell ref="O10:O11"/>
    <mergeCell ref="A9:A11"/>
    <mergeCell ref="Y9:Y11"/>
    <mergeCell ref="Z9:Z11"/>
    <mergeCell ref="B10:B11"/>
    <mergeCell ref="C10:C11"/>
    <mergeCell ref="D10:D11"/>
    <mergeCell ref="E10:F10"/>
    <mergeCell ref="G10:G11"/>
    <mergeCell ref="I10:I11"/>
    <mergeCell ref="J10:J11"/>
    <mergeCell ref="B9:G9"/>
    <mergeCell ref="H9:H11"/>
    <mergeCell ref="I9:L9"/>
    <mergeCell ref="M9:P9"/>
    <mergeCell ref="P10:P11"/>
    <mergeCell ref="Q10:R10"/>
    <mergeCell ref="S10:T10"/>
    <mergeCell ref="G35:G38"/>
    <mergeCell ref="G40:G42"/>
    <mergeCell ref="G44:G47"/>
    <mergeCell ref="A1:N1"/>
    <mergeCell ref="A2:N2"/>
    <mergeCell ref="A3:N3"/>
    <mergeCell ref="A4:N4"/>
    <mergeCell ref="A6:N6"/>
    <mergeCell ref="A16:C16"/>
    <mergeCell ref="B19:B23"/>
    <mergeCell ref="G19:G23"/>
    <mergeCell ref="B25:B30"/>
    <mergeCell ref="G24:G30"/>
    <mergeCell ref="B32:B33"/>
    <mergeCell ref="G32:G33"/>
  </mergeCells>
  <pageMargins left="0" right="0" top="0" bottom="0" header="0.31496062992125984" footer="0.31496062992125984"/>
  <pageSetup paperSize="9" scale="54" fitToWidth="2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2021-12-14T11:06:21Z</dcterms:modified>
</cp:coreProperties>
</file>